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5320" windowWidth="12948" windowHeight="1171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<sst xmlns="http://schemas.openxmlformats.org/spreadsheetml/2006/main" count="76" uniqueCount="65">
  <si>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</si>
  <si>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</si>
  <si>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</si>
  <si>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</si>
  <si>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</si>
  <si>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</si>
  <si>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</si>
  <si>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</si>
  <si>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</si>
  <si>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</si>
  <si>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</si>
  <si>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</si>
  <si>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</si>
  <si>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</si>
  <si>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</si>
  <si>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</si>
  <si>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</si>
  <si>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</si>
  <si>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</si>
  <si>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</si>
  <si>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</si>
  <si>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</si>
  <si>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</si>
  <si>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</si>
  <si>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</si>
  <si>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</si>
  <si>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</si>
  <si>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</si>
  <si>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</si>
  <si>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</si>
  <si>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</si>
  <si>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</si>
  <si>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</si>
  <si>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</si>
  <si>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</si>
  <si>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</si>
  <si>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</si>
  <si>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</si>
  <si>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</si>
  <si>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</si>
  <si>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</si>
  <si>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</si>
  <si>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</si>
  <si>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</si>
  <si>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</si>
  <si>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</si>
  <si>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</si>
  <si>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</si>
  <si>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</si>
  <si>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</si>
  <si>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</si>
  <si>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</si>
  <si>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</si>
  <si>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</si>
  <si>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</si>
  <si>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</si>
  <si>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</si>
  <si>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</si>
  <si>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</si>
  <si>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</si>
  <si>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3-й кв 2020 г.</t>
  </si>
  <si>
    <t>2020 год</t>
  </si>
  <si>
    <t>Основные финансовые показатели ПАО «Россети Юг»  
за 2020 год</t>
  </si>
  <si>
    <t>4-й кв 2020 г.</t>
  </si>
  <si>
    <t>1 кв. 2021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</si>
</sst>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&#1087;&#1083;&#1075;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0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%202020\&#1054;&#1090;&#1095;&#1105;&#1090;_3&#1082;&#1074;_&#1056;&#1086;&#1089;&#1089;&#1077;&#1090;&#1080;%20&#1070;&#1075;_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0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%202020\&#1054;&#1090;&#1095;&#1105;&#1090;_4&#1082;&#1074;_&#1056;&#1086;&#1089;&#1089;&#1077;&#1090;&#1080;%20&#1070;&#1075;_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1_&#1086;&#1073;&#1097;&#1072;&#1103;%20&#1089;&#1090;&#1088;&#1091;&#1082;&#1090;&#1091;&#1088;&#1072;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0;&#1056;&#1052;%20&#1041;&#1080;&#1079;&#1085;&#1077;&#1089;-&#1087;&#1083;&#1072;&#1085;&#1072;%20&#1056;&#1086;&#1089;&#1089;&#1077;&#1090;&#1080;%20&#1070;&#1075;%20&#1085;&#1072;%202021-20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R15">
            <v>3.852126000372694</v>
          </cell>
        </row>
        <row r="16">
          <cell r="R16">
            <v>1.7360994838886314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0.25402202825538217</v>
          </cell>
        </row>
        <row r="7">
          <cell r="C7">
            <v>0.8342962845956629</v>
          </cell>
        </row>
        <row r="8">
          <cell r="C8">
            <v>0.0312546690906868</v>
          </cell>
        </row>
        <row r="9">
          <cell r="C9">
            <v>0.0458910249378368</v>
          </cell>
        </row>
        <row r="10">
          <cell r="C10">
            <v>0.3508396306688732</v>
          </cell>
        </row>
        <row r="11">
          <cell r="C11">
            <v>0.19888013858198925</v>
          </cell>
        </row>
        <row r="12">
          <cell r="C12">
            <v>0.06028092785346343</v>
          </cell>
        </row>
        <row r="13">
          <cell r="C13">
            <v>0</v>
          </cell>
        </row>
        <row r="14">
          <cell r="C14">
            <v>0.08238042119159682</v>
          </cell>
        </row>
        <row r="15">
          <cell r="C15">
            <v>0.05359685344869512</v>
          </cell>
        </row>
        <row r="16">
          <cell r="C16">
            <v>0.6602252568580832</v>
          </cell>
        </row>
        <row r="17">
          <cell r="C17">
            <v>0.08029259858870666</v>
          </cell>
        </row>
        <row r="18">
          <cell r="C18">
            <v>0.1597136783024039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1">
        <row r="55">
          <cell r="T55">
            <v>103.34903574936571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1">
        <row r="26">
          <cell r="T26">
            <v>-0.019417331613618735</v>
          </cell>
        </row>
        <row r="35">
          <cell r="T35">
            <v>2.0718876278295182E-05</v>
          </cell>
        </row>
      </sheetData>
      <sheetData sheetId="27">
        <row r="12">
          <cell r="X12">
            <v>9441835.572023287</v>
          </cell>
          <cell r="Z12">
            <v>11754993.701493608</v>
          </cell>
        </row>
        <row r="13">
          <cell r="T13">
            <v>36061873.66193009</v>
          </cell>
        </row>
        <row r="14">
          <cell r="T14">
            <v>1909079.9311470003</v>
          </cell>
        </row>
        <row r="15">
          <cell r="T15">
            <v>913269.9300999999</v>
          </cell>
        </row>
        <row r="16">
          <cell r="T16">
            <v>237374.06100000002</v>
          </cell>
        </row>
        <row r="18">
          <cell r="X18">
            <v>-8015267.826</v>
          </cell>
          <cell r="Z18">
            <v>-9961558.631</v>
          </cell>
        </row>
        <row r="67">
          <cell r="T67">
            <v>-209442.136602915</v>
          </cell>
        </row>
      </sheetData>
      <sheetData sheetId="32">
        <row r="79">
          <cell r="T79">
            <v>51091716.39155693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21">
        <row r="176">
          <cell r="I176">
            <v>6113.1460775999985</v>
          </cell>
        </row>
      </sheetData>
      <sheetData sheetId="22">
        <row r="11">
          <cell r="I11">
            <v>9107.101591999999</v>
          </cell>
        </row>
        <row r="21">
          <cell r="I21">
            <v>6965.903081999999</v>
          </cell>
        </row>
        <row r="30">
          <cell r="I30">
            <v>0.10675666495010802</v>
          </cell>
        </row>
      </sheetData>
      <sheetData sheetId="26">
        <row r="13">
          <cell r="I13">
            <v>9707265.856980694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61">
      <selection activeCell="B78" sqref="B78"/>
    </sheetView>
  </sheetViews>
  <sheetFormatPr defaultColWidth="9.125" defaultRowHeight="12.75"/>
  <cols>
    <col min="1" max="1" width="67.50390625" style="1" customWidth="1"/>
    <col min="2" max="2" width="20.5039062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">
      <c r="B1" s="24"/>
    </row>
    <row r="2" spans="1:2" ht="48.75" customHeight="1">
      <c r="A2" s="39" t="s">
        <v>62</v>
      </c>
      <c r="B2" s="39"/>
    </row>
    <row r="4" s="20" customFormat="1" ht="15">
      <c r="A4" s="19" t="s">
        <v>0</v>
      </c>
    </row>
    <row r="6" spans="1:2" ht="15">
      <c r="A6" s="2" t="s">
        <v>1</v>
      </c>
      <c r="B6" s="3" t="s">
        <v>61</v>
      </c>
    </row>
    <row r="7" spans="1:2" ht="15">
      <c r="A7" s="4" t="s">
        <v>2</v>
      </c>
      <c r="B7" s="25">
        <f>B8+B12+B11</f>
        <v>39121597.58417709</v>
      </c>
    </row>
    <row r="8" spans="1:2" ht="15">
      <c r="A8" s="5" t="s">
        <v>3</v>
      </c>
      <c r="B8" s="25">
        <f>B9+B10</f>
        <v>37970953.59307709</v>
      </c>
    </row>
    <row r="9" spans="1:2" ht="15">
      <c r="A9" s="6" t="s">
        <v>56</v>
      </c>
      <c r="B9" s="25">
        <f>'[4]8.ОФР'!$T$13</f>
        <v>36061873.66193009</v>
      </c>
    </row>
    <row r="10" spans="1:2" ht="15">
      <c r="A10" s="6" t="s">
        <v>4</v>
      </c>
      <c r="B10" s="25">
        <f>'[4]8.ОФР'!$T$14</f>
        <v>1909079.9311470003</v>
      </c>
    </row>
    <row r="11" spans="1:2" ht="15">
      <c r="A11" s="5" t="s">
        <v>59</v>
      </c>
      <c r="B11" s="25">
        <f>'[4]8.ОФР'!$T$15</f>
        <v>913269.9300999999</v>
      </c>
    </row>
    <row r="12" spans="1:2" ht="15">
      <c r="A12" s="5" t="s">
        <v>41</v>
      </c>
      <c r="B12" s="25">
        <f>'[4]8.ОФР'!$T$16</f>
        <v>237374.06100000002</v>
      </c>
    </row>
    <row r="14" s="20" customFormat="1" ht="15">
      <c r="A14" s="19" t="s">
        <v>5</v>
      </c>
    </row>
    <row r="16" spans="1:2" ht="33.75" customHeight="1">
      <c r="A16" s="7" t="s">
        <v>6</v>
      </c>
      <c r="B16" s="3" t="str">
        <f>$B$6</f>
        <v>2020 год</v>
      </c>
    </row>
    <row r="17" spans="1:2" ht="30.75">
      <c r="A17" s="8" t="s">
        <v>7</v>
      </c>
      <c r="B17" s="26">
        <f>B9</f>
        <v>36061873.66193009</v>
      </c>
    </row>
    <row r="18" spans="1:2" ht="30.75">
      <c r="A18" s="8" t="s">
        <v>8</v>
      </c>
      <c r="B18" s="27">
        <f>B17/B7</f>
        <v>0.9217893922746008</v>
      </c>
    </row>
    <row r="20" s="20" customFormat="1" ht="15">
      <c r="A20" s="19" t="s">
        <v>9</v>
      </c>
    </row>
    <row r="22" spans="1:2" ht="15">
      <c r="A22" s="7" t="s">
        <v>6</v>
      </c>
      <c r="B22" s="3" t="str">
        <f>$B$6</f>
        <v>2020 год</v>
      </c>
    </row>
    <row r="23" spans="1:2" ht="30.75">
      <c r="A23" s="8" t="s">
        <v>7</v>
      </c>
      <c r="B23" s="26">
        <f>B10</f>
        <v>1909079.9311470003</v>
      </c>
    </row>
    <row r="24" spans="1:2" ht="30.75">
      <c r="A24" s="8" t="s">
        <v>8</v>
      </c>
      <c r="B24" s="27">
        <f>B23/B7</f>
        <v>0.04879861889687083</v>
      </c>
    </row>
    <row r="26" s="20" customFormat="1" ht="15">
      <c r="A26" s="19" t="s">
        <v>10</v>
      </c>
    </row>
    <row r="28" spans="1:2" ht="30.75" customHeight="1">
      <c r="A28" s="9" t="s">
        <v>11</v>
      </c>
      <c r="B28" s="3" t="str">
        <f>$B$6</f>
        <v>2020 год</v>
      </c>
    </row>
    <row r="29" spans="1:3" ht="15">
      <c r="A29" s="10" t="s">
        <v>12</v>
      </c>
      <c r="B29" s="34">
        <f>'[2]Лист1'!C6</f>
        <v>0.25402202825538217</v>
      </c>
      <c r="C29" s="21"/>
    </row>
    <row r="30" spans="1:3" ht="15">
      <c r="A30" s="11" t="s">
        <v>13</v>
      </c>
      <c r="B30" s="35">
        <f>'[2]Лист1'!C7</f>
        <v>0.8342962845956629</v>
      </c>
      <c r="C30" s="21"/>
    </row>
    <row r="31" spans="1:3" ht="30.75">
      <c r="A31" s="12" t="s">
        <v>14</v>
      </c>
      <c r="B31" s="35">
        <f>'[2]Лист1'!C8</f>
        <v>0.0312546690906868</v>
      </c>
      <c r="C31" s="21"/>
    </row>
    <row r="32" spans="1:3" ht="15">
      <c r="A32" s="11" t="s">
        <v>15</v>
      </c>
      <c r="B32" s="35">
        <f>'[2]Лист1'!C9</f>
        <v>0.0458910249378368</v>
      </c>
      <c r="C32" s="21"/>
    </row>
    <row r="33" spans="1:3" ht="15">
      <c r="A33" s="10" t="s">
        <v>16</v>
      </c>
      <c r="B33" s="34">
        <f>'[2]Лист1'!C10</f>
        <v>0.3508396306688732</v>
      </c>
      <c r="C33" s="21"/>
    </row>
    <row r="34" spans="1:3" ht="15">
      <c r="A34" s="10" t="s">
        <v>17</v>
      </c>
      <c r="B34" s="34">
        <f>'[2]Лист1'!C11</f>
        <v>0.19888013858198925</v>
      </c>
      <c r="C34" s="21"/>
    </row>
    <row r="35" spans="1:3" ht="15">
      <c r="A35" s="10" t="s">
        <v>18</v>
      </c>
      <c r="B35" s="34">
        <f>'[2]Лист1'!C12</f>
        <v>0.06028092785346343</v>
      </c>
      <c r="C35" s="21"/>
    </row>
    <row r="36" spans="1:3" ht="15">
      <c r="A36" s="10" t="s">
        <v>19</v>
      </c>
      <c r="B36" s="34">
        <f>'[2]Лист1'!C13</f>
        <v>0</v>
      </c>
      <c r="C36" s="21"/>
    </row>
    <row r="37" spans="1:3" ht="15">
      <c r="A37" s="10" t="s">
        <v>20</v>
      </c>
      <c r="B37" s="34">
        <f>'[2]Лист1'!C14</f>
        <v>0.08238042119159682</v>
      </c>
      <c r="C37" s="21"/>
    </row>
    <row r="38" spans="1:3" ht="15">
      <c r="A38" s="10" t="s">
        <v>21</v>
      </c>
      <c r="B38" s="34">
        <f>'[2]Лист1'!C15</f>
        <v>0.05359685344869512</v>
      </c>
      <c r="C38" s="21"/>
    </row>
    <row r="39" spans="1:3" ht="15">
      <c r="A39" s="11" t="s">
        <v>22</v>
      </c>
      <c r="B39" s="35">
        <f>'[2]Лист1'!C16</f>
        <v>0.6602252568580832</v>
      </c>
      <c r="C39" s="21"/>
    </row>
    <row r="40" spans="1:3" ht="15">
      <c r="A40" s="11" t="s">
        <v>23</v>
      </c>
      <c r="B40" s="35">
        <f>'[2]Лист1'!C17</f>
        <v>0.08029259858870666</v>
      </c>
      <c r="C40" s="21"/>
    </row>
    <row r="41" spans="1:3" ht="15">
      <c r="A41" s="11" t="s">
        <v>24</v>
      </c>
      <c r="B41" s="35">
        <f>'[2]Лист1'!C18</f>
        <v>0.1597136783024039</v>
      </c>
      <c r="C41" s="21"/>
    </row>
    <row r="43" s="20" customFormat="1" ht="15">
      <c r="A43" s="19" t="s">
        <v>25</v>
      </c>
    </row>
    <row r="45" spans="1:3" ht="30" customHeight="1">
      <c r="A45" s="3" t="s">
        <v>11</v>
      </c>
      <c r="B45" s="3" t="str">
        <f>$B$6</f>
        <v>2020 год</v>
      </c>
      <c r="C45" s="16"/>
    </row>
    <row r="46" spans="1:3" ht="15">
      <c r="A46" s="13" t="s">
        <v>26</v>
      </c>
      <c r="B46" s="30">
        <f>'[4]2.Оценочные показатели'!$T$26</f>
        <v>-0.019417331613618735</v>
      </c>
      <c r="C46" s="33"/>
    </row>
    <row r="47" spans="1:3" ht="15">
      <c r="A47" s="13" t="s">
        <v>27</v>
      </c>
      <c r="B47" s="30">
        <f>'[4]8.ОФР'!$T$67/'[4]12.Прогнозный баланс'!$T$79</f>
        <v>-0.004099336475560762</v>
      </c>
      <c r="C47" s="32"/>
    </row>
    <row r="48" spans="1:3" ht="15">
      <c r="A48" s="13" t="s">
        <v>28</v>
      </c>
      <c r="B48" s="30">
        <f>'[4]2.Оценочные показатели'!$T$35</f>
        <v>2.0718876278295182E-05</v>
      </c>
      <c r="C48" s="32"/>
    </row>
    <row r="49" ht="15">
      <c r="A49" s="31"/>
    </row>
    <row r="51" s="20" customFormat="1" ht="15">
      <c r="A51" s="19" t="s">
        <v>29</v>
      </c>
    </row>
    <row r="53" spans="1:2" ht="30" customHeight="1">
      <c r="A53" s="3" t="s">
        <v>11</v>
      </c>
      <c r="B53" s="3" t="str">
        <f>$B$6</f>
        <v>2020 год</v>
      </c>
    </row>
    <row r="54" spans="1:4" ht="15.75" customHeight="1">
      <c r="A54" s="14" t="s">
        <v>30</v>
      </c>
      <c r="B54" s="23">
        <f>'[1]Лист1'!$R$15</f>
        <v>3.852126000372694</v>
      </c>
      <c r="D54" s="15"/>
    </row>
    <row r="55" spans="1:4" ht="30.75">
      <c r="A55" s="14" t="s">
        <v>31</v>
      </c>
      <c r="B55" s="23">
        <f>'[1]Лист1'!$R$16</f>
        <v>1.7360994838886314</v>
      </c>
      <c r="D55" s="15"/>
    </row>
    <row r="56" spans="1:2" ht="15">
      <c r="A56" s="14" t="s">
        <v>58</v>
      </c>
      <c r="B56" s="36">
        <f>'[3]2.Оценочные показатели'!$T$55</f>
        <v>103.34903574936571</v>
      </c>
    </row>
    <row r="58" s="20" customFormat="1" ht="15">
      <c r="A58" s="19" t="s">
        <v>32</v>
      </c>
    </row>
    <row r="60" spans="1:3" ht="15">
      <c r="A60" s="3" t="s">
        <v>33</v>
      </c>
      <c r="B60" s="3" t="s">
        <v>34</v>
      </c>
      <c r="C60" s="3" t="s">
        <v>35</v>
      </c>
    </row>
    <row r="61" spans="1:3" ht="15">
      <c r="A61" s="13" t="s">
        <v>60</v>
      </c>
      <c r="B61" s="25">
        <f>'[4]8.ОФР'!$X$12</f>
        <v>9441835.572023287</v>
      </c>
      <c r="C61" s="37">
        <f>B62/B61*100</f>
        <v>124.49903000137328</v>
      </c>
    </row>
    <row r="62" spans="1:3" ht="15">
      <c r="A62" s="13" t="s">
        <v>63</v>
      </c>
      <c r="B62" s="25">
        <f>'[4]8.ОФР'!$Z$12</f>
        <v>11754993.701493608</v>
      </c>
      <c r="C62" s="38"/>
    </row>
    <row r="64" s="20" customFormat="1" ht="15">
      <c r="A64" s="19" t="s">
        <v>36</v>
      </c>
    </row>
    <row r="66" spans="1:3" ht="15">
      <c r="A66" s="3" t="s">
        <v>33</v>
      </c>
      <c r="B66" s="3" t="s">
        <v>34</v>
      </c>
      <c r="C66" s="3" t="s">
        <v>35</v>
      </c>
    </row>
    <row r="67" spans="1:3" ht="15">
      <c r="A67" s="13" t="str">
        <f>A61</f>
        <v>3-й кв 2020 г.</v>
      </c>
      <c r="B67" s="25">
        <f>'[4]8.ОФР'!$X$18*-1</f>
        <v>8015267.826</v>
      </c>
      <c r="C67" s="37">
        <f>B68/B67*100</f>
        <v>124.2822928347647</v>
      </c>
    </row>
    <row r="68" spans="1:3" ht="15">
      <c r="A68" s="13" t="str">
        <f>A62</f>
        <v>4-й кв 2020 г.</v>
      </c>
      <c r="B68" s="25">
        <f>'[4]8.ОФР'!$Z$18*-1</f>
        <v>9961558.631</v>
      </c>
      <c r="C68" s="38"/>
    </row>
    <row r="70" s="20" customFormat="1" ht="15">
      <c r="A70" s="19" t="s">
        <v>42</v>
      </c>
    </row>
    <row r="71" ht="15">
      <c r="C71" s="29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'[5]4.Баланс ээ'!$I$11</f>
        <v>9107.101591999999</v>
      </c>
      <c r="C73" s="17"/>
    </row>
    <row r="74" spans="1:3" ht="15.75" customHeight="1">
      <c r="A74" s="14" t="s">
        <v>57</v>
      </c>
      <c r="B74" s="25">
        <f>'[5]4.Баланс ээ'!$I$21</f>
        <v>6965.903081999999</v>
      </c>
      <c r="C74" s="18"/>
    </row>
    <row r="75" spans="1:3" ht="15.75" customHeight="1">
      <c r="A75" s="14" t="s">
        <v>38</v>
      </c>
      <c r="B75" s="25">
        <f>'[5]3.Программа реализации'!$I$176</f>
        <v>6113.1460775999985</v>
      </c>
      <c r="C75" s="18"/>
    </row>
    <row r="76" spans="1:3" ht="15">
      <c r="A76" s="14" t="s">
        <v>39</v>
      </c>
      <c r="B76" s="28">
        <f>B78/B75/10</f>
        <v>158.7932912735456</v>
      </c>
      <c r="C76" s="18"/>
    </row>
    <row r="77" spans="1:3" ht="15">
      <c r="A77" s="14" t="s">
        <v>40</v>
      </c>
      <c r="B77" s="23">
        <f>'[5]4.Баланс ээ'!$I$30</f>
        <v>0.10675666495010802</v>
      </c>
      <c r="C77" s="18"/>
    </row>
    <row r="78" spans="1:3" ht="15">
      <c r="A78" s="14" t="s">
        <v>43</v>
      </c>
      <c r="B78" s="25">
        <f>'[5]8.ОФР'!$I$13</f>
        <v>9707265.856980694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0" customWidth="1"/>
    <col min="2" max="2" width="57.5039062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Головашко Наталья Валерьевна</cp:lastModifiedBy>
  <cp:lastPrinted>2016-05-19T11:01:34Z</cp:lastPrinted>
  <dcterms:created xsi:type="dcterms:W3CDTF">2010-06-18T04:55:37Z</dcterms:created>
  <dcterms:modified xsi:type="dcterms:W3CDTF">2021-02-26T12:28:07Z</dcterms:modified>
  <cp:category/>
  <cp:version/>
  <cp:contentType/>
  <cp:contentStatus/>
</cp:coreProperties>
</file>